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6340" windowHeight="10840" activeTab="0"/>
  </bookViews>
  <sheets>
    <sheet name="Predefined Units" sheetId="1" r:id="rId1"/>
    <sheet name="Any Units" sheetId="2" r:id="rId2"/>
    <sheet name="Version History" sheetId="3" r:id="rId3"/>
  </sheets>
  <definedNames>
    <definedName name="asl">'Predefined Units'!$B$22</definedName>
    <definedName name="asl2">'Any Units'!$B$15</definedName>
    <definedName name="pressure_conversion">'Predefined Units'!$B$18</definedName>
    <definedName name="pressure_units">'Predefined Units'!$B$14</definedName>
    <definedName name="pressure_units_in">'Predefined Units'!$B$13</definedName>
    <definedName name="Psl">'Predefined Units'!$B$21</definedName>
    <definedName name="Psl2">'Any Units'!$B$14</definedName>
    <definedName name="speed_conversion">'Predefined Units'!$B$17</definedName>
    <definedName name="speed_units">'Predefined Units'!$B$12</definedName>
    <definedName name="Vc">'Predefined Units'!$B$28</definedName>
    <definedName name="Vc2">'Any Units'!$B$20</definedName>
  </definedNames>
  <calcPr fullCalcOnLoad="1"/>
</workbook>
</file>

<file path=xl/sharedStrings.xml><?xml version="1.0" encoding="utf-8"?>
<sst xmlns="http://schemas.openxmlformats.org/spreadsheetml/2006/main" count="74" uniqueCount="74">
  <si>
    <t>Airspeed Indicator - pressure vs speed</t>
  </si>
  <si>
    <t>Version 2, released 1 Aug 2005</t>
  </si>
  <si>
    <t>by Kevin Horton</t>
  </si>
  <si>
    <t xml:space="preserve">This spreadsheet will allow you to convert back and forth between calibrated airspeed and </t>
  </si>
  <si>
    <t>the pressure input to the airspeed indicator.</t>
  </si>
  <si>
    <t>Units – this sheet offers choices of knots, mph and km/h for speed, and inches of water or mm of water for pressure.</t>
  </si>
  <si>
    <t>If you need to use other units, the spreadsheet also contains a sheet titled “Any Units” that can be used with any units of measure.</t>
  </si>
  <si>
    <t>Units</t>
  </si>
  <si>
    <t>Airspeed</t>
  </si>
  <si>
    <t>kt</t>
  </si>
  <si>
    <t>Pressure</t>
  </si>
  <si>
    <t>inches H20</t>
  </si>
  <si>
    <t>Parse pressure unit</t>
  </si>
  <si>
    <t>Conversion Factors</t>
  </si>
  <si>
    <t>Speed</t>
  </si>
  <si>
    <t>Pressure</t>
  </si>
  <si>
    <t>Constants</t>
  </si>
  <si>
    <t>Psl</t>
  </si>
  <si>
    <t>inches H20</t>
  </si>
  <si>
    <t>Value from NASA Reference Publication 1046, Measurement of Aircraft Speed and Altitude, Table A27</t>
  </si>
  <si>
    <t>asl</t>
  </si>
  <si>
    <t>kt</t>
  </si>
  <si>
    <t>Value from NASA Reference Publication 1046, Measurement of Aircraft Speed and Altitude, Table A19</t>
  </si>
  <si>
    <t>Option 1 - Going from CAS to differential pressure</t>
  </si>
  <si>
    <t>Input</t>
  </si>
  <si>
    <t>Output</t>
  </si>
  <si>
    <t>CAS</t>
  </si>
  <si>
    <t>Pressure</t>
  </si>
  <si>
    <t>CAS in kt</t>
  </si>
  <si>
    <t>kt</t>
  </si>
  <si>
    <t>Pressure</t>
  </si>
  <si>
    <t>inches H20</t>
  </si>
  <si>
    <t>Option 2 - Going from Differential pressure to CAS</t>
  </si>
  <si>
    <t>Input</t>
  </si>
  <si>
    <t>Output</t>
  </si>
  <si>
    <t>Pressure</t>
  </si>
  <si>
    <t>CAS</t>
  </si>
  <si>
    <t>Pressure in inches of H20</t>
  </si>
  <si>
    <t>inches H20</t>
  </si>
  <si>
    <t>CAS in kt</t>
  </si>
  <si>
    <t>Airspeed Indicator - pressure vs speed</t>
  </si>
  <si>
    <t xml:space="preserve">This spreadsheet will allow you to convert back and forth between calibrated airspeed and </t>
  </si>
  <si>
    <t>the pressure input to the airspeed indicator.</t>
  </si>
  <si>
    <t xml:space="preserve">Units – You can use any convenient units.  The output is in the same units as the constants.  </t>
  </si>
  <si>
    <t>Example, if you put in a sea level pressure in inches of water (407.1), the pressures are in inches of water.</t>
  </si>
  <si>
    <t>The following may be useful as constants:</t>
  </si>
  <si>
    <t>Sea level pressure = 29.9213 in HG, or 407.513 inch of water, or 1013.25 mb) (from NASA RP 1046 Table A27)</t>
  </si>
  <si>
    <t>Speed of sound = 661.48 kt or 761.22 mph or 1225.06 km/h</t>
  </si>
  <si>
    <t>Constants</t>
  </si>
  <si>
    <t>Psl</t>
  </si>
  <si>
    <t>sea level pressure (any units)</t>
  </si>
  <si>
    <t>asl</t>
  </si>
  <si>
    <t>speed of sound at sea level</t>
  </si>
  <si>
    <t>Option 1 - Going from CAS to differential pressure</t>
  </si>
  <si>
    <t>Input</t>
  </si>
  <si>
    <t>Output</t>
  </si>
  <si>
    <t>CAS</t>
  </si>
  <si>
    <t>(same units as speed of sound)</t>
  </si>
  <si>
    <t>Pressure</t>
  </si>
  <si>
    <t>(same units as sea level pressure)</t>
  </si>
  <si>
    <t>Option 2 - Going from Differential pressure to CAS</t>
  </si>
  <si>
    <t>Input</t>
  </si>
  <si>
    <t>Output</t>
  </si>
  <si>
    <t>Pressure</t>
  </si>
  <si>
    <t>(same units as sea level pressure)</t>
  </si>
  <si>
    <t>CAS</t>
  </si>
  <si>
    <t>(same units as speed of sound)</t>
  </si>
  <si>
    <t>Version History</t>
  </si>
  <si>
    <t>Date</t>
  </si>
  <si>
    <t>Version</t>
  </si>
  <si>
    <t>Remarks</t>
  </si>
  <si>
    <t>??</t>
  </si>
  <si>
    <t>Original Release</t>
  </si>
  <si>
    <t>Added sheet for Predefined Units + minute changes in the sea level pressure to match data in NASA RP 1046 + editorial corrections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</si>
</sst>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d&quot;. &quot;mmm&quot;. &quot;yyyy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/>
      <protection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B32" sqref="B32"/>
    </sheetView>
  </sheetViews>
  <sheetFormatPr defaultColWidth="11.7109375" defaultRowHeight="12.75"/>
  <cols>
    <col min="1" max="16384" width="11.7109375" style="1" customWidth="1"/>
  </cols>
  <sheetData>
    <row r="1" ht="12">
      <c r="A1" s="2" t="s">
        <v>0</v>
      </c>
    </row>
    <row r="2" ht="12">
      <c r="A2" s="2" t="s">
        <v>1</v>
      </c>
    </row>
    <row r="3" ht="12">
      <c r="A3" s="1" t="s">
        <v>2</v>
      </c>
    </row>
    <row r="5" ht="12">
      <c r="A5" s="1" t="s">
        <v>3</v>
      </c>
    </row>
    <row r="6" ht="12">
      <c r="A6" s="1" t="s">
        <v>4</v>
      </c>
    </row>
    <row r="8" ht="12">
      <c r="A8" s="1" t="s">
        <v>5</v>
      </c>
    </row>
    <row r="9" ht="12">
      <c r="A9" s="1" t="s">
        <v>6</v>
      </c>
    </row>
    <row r="11" ht="12">
      <c r="A11" s="2" t="s">
        <v>7</v>
      </c>
    </row>
    <row r="12" spans="1:3" ht="12">
      <c r="A12" s="1" t="s">
        <v>8</v>
      </c>
      <c r="B12" s="3" t="s">
        <v>9</v>
      </c>
      <c r="C12" s="4" t="str">
        <f>IF(speed_units="kt","Units OK",IF(speed_units="mph","Units OK",IF(speed_units="km/h","OK","Error - Units must be kt or mph or km/h")))</f>
        <v>Units OK</v>
      </c>
    </row>
    <row r="13" spans="1:3" ht="12">
      <c r="A13" s="1" t="s">
        <v>10</v>
      </c>
      <c r="B13" s="3" t="s">
        <v>11</v>
      </c>
      <c r="C13" s="4" t="str">
        <f>IF(B14="in","Units OK",IF(pressure_units="mm","Units OK","Error - Units must be inches H20 or mm H20"))</f>
        <v>Units OK</v>
      </c>
    </row>
    <row r="14" spans="1:3" ht="12" hidden="1">
      <c r="A14" s="1" t="s">
        <v>12</v>
      </c>
      <c r="B14" s="1" t="str">
        <f>LEFT(pressure_units_in,2)</f>
        <v>in</v>
      </c>
      <c r="C14" s="4"/>
    </row>
    <row r="15" ht="12" hidden="1">
      <c r="C15" s="4"/>
    </row>
    <row r="16" spans="1:3" ht="12" hidden="1">
      <c r="A16" s="2" t="s">
        <v>13</v>
      </c>
      <c r="C16" s="4"/>
    </row>
    <row r="17" spans="1:3" ht="12" hidden="1">
      <c r="A17" s="1" t="s">
        <v>14</v>
      </c>
      <c r="B17" s="3">
        <f>IF(speed_units="kt",1,IF(speed_units="mph",0.8689,IF(speed_units="km/h",0.53996,"##INVALID SPEED UNITS##")))</f>
        <v>1</v>
      </c>
      <c r="C17" s="4"/>
    </row>
    <row r="18" spans="1:3" ht="12" hidden="1">
      <c r="A18" s="1" t="s">
        <v>15</v>
      </c>
      <c r="B18" s="3">
        <f>IF(pressure_units="in",1,IF(pressure_units="mm",1/25.4,"##INVALID pressure_units UNITS##"))</f>
        <v>1</v>
      </c>
      <c r="C18" s="4"/>
    </row>
    <row r="19" ht="12" hidden="1">
      <c r="C19" s="4"/>
    </row>
    <row r="20" spans="1:3" ht="12" hidden="1">
      <c r="A20" s="2" t="s">
        <v>16</v>
      </c>
      <c r="C20" s="4"/>
    </row>
    <row r="21" spans="1:4" ht="12" hidden="1">
      <c r="A21" s="1" t="s">
        <v>17</v>
      </c>
      <c r="B21" s="1">
        <v>407.513</v>
      </c>
      <c r="C21" s="4" t="s">
        <v>18</v>
      </c>
      <c r="D21" s="1" t="s">
        <v>19</v>
      </c>
    </row>
    <row r="22" spans="1:4" ht="12" hidden="1">
      <c r="A22" s="1" t="s">
        <v>20</v>
      </c>
      <c r="B22" s="1">
        <v>661.48</v>
      </c>
      <c r="C22" s="4" t="s">
        <v>21</v>
      </c>
      <c r="D22" s="1" t="s">
        <v>22</v>
      </c>
    </row>
    <row r="23" ht="12" hidden="1">
      <c r="C23" s="4"/>
    </row>
    <row r="24" ht="12">
      <c r="C24" s="4"/>
    </row>
    <row r="25" spans="1:3" ht="12">
      <c r="A25" s="2" t="s">
        <v>23</v>
      </c>
      <c r="C25" s="4"/>
    </row>
    <row r="26" spans="1:9" ht="12">
      <c r="A26" s="2" t="s">
        <v>24</v>
      </c>
      <c r="C26" s="4"/>
      <c r="G26" s="5" t="s">
        <v>25</v>
      </c>
      <c r="H26" s="4"/>
      <c r="I26" s="4"/>
    </row>
    <row r="27" spans="1:9" ht="12">
      <c r="A27" s="1" t="s">
        <v>26</v>
      </c>
      <c r="B27" s="3">
        <v>175</v>
      </c>
      <c r="C27" s="4" t="str">
        <f>IF(speed_units="kt","kt",IF(speed_units="mph","mph",IF(speed_units="km/h","km/h","##INVALID SPEED UNITS##")))</f>
        <v>kt</v>
      </c>
      <c r="G27" s="4" t="s">
        <v>27</v>
      </c>
      <c r="H27" s="6">
        <f>H28/pressure_conversion</f>
        <v>20.317393695455888</v>
      </c>
      <c r="I27" s="4" t="str">
        <f>IF(pressure_units="in","inches H20",IF(pressure_units="mm","mm H20","##INVALID pressure_units UNITS##"))</f>
        <v>inches H20</v>
      </c>
    </row>
    <row r="28" spans="1:9" ht="12" hidden="1">
      <c r="A28" s="1" t="s">
        <v>28</v>
      </c>
      <c r="B28" s="1">
        <f>B27*speed_conversion</f>
        <v>175</v>
      </c>
      <c r="C28" s="4" t="s">
        <v>29</v>
      </c>
      <c r="G28" s="4" t="s">
        <v>30</v>
      </c>
      <c r="H28" s="4">
        <f>((1+0.2*(Vc/asl)^2)^3.5-1)*Psl</f>
        <v>20.317393695455888</v>
      </c>
      <c r="I28" s="4" t="s">
        <v>31</v>
      </c>
    </row>
    <row r="29" spans="3:9" ht="12">
      <c r="C29" s="4"/>
      <c r="G29" s="4"/>
      <c r="H29" s="4"/>
      <c r="I29" s="4"/>
    </row>
    <row r="30" spans="1:9" ht="12">
      <c r="A30" s="2" t="s">
        <v>32</v>
      </c>
      <c r="C30" s="4"/>
      <c r="G30" s="4"/>
      <c r="H30" s="4"/>
      <c r="I30" s="4"/>
    </row>
    <row r="31" spans="1:9" ht="12">
      <c r="A31" s="2" t="s">
        <v>33</v>
      </c>
      <c r="C31" s="4"/>
      <c r="G31" s="5" t="s">
        <v>34</v>
      </c>
      <c r="H31" s="4"/>
      <c r="I31" s="4"/>
    </row>
    <row r="32" spans="1:9" ht="12">
      <c r="A32" s="1" t="s">
        <v>35</v>
      </c>
      <c r="B32" s="3">
        <v>20.32</v>
      </c>
      <c r="C32" s="4" t="str">
        <f>IF(pressure_units="in","inches H20",IF(pressure_units="mm","mm H20","##INVALID pressure_units UNITS##"))</f>
        <v>inches H20</v>
      </c>
      <c r="G32" s="4" t="s">
        <v>36</v>
      </c>
      <c r="H32" s="7">
        <f>H33/speed_conversion</f>
        <v>175.01103172520604</v>
      </c>
      <c r="I32" s="4" t="str">
        <f>IF(speed_units="kt","kt",IF(speed_units="mph","mph",IF(speed_units="km/h","km/h","##INVALID SPEED UNITS##")))</f>
        <v>kt</v>
      </c>
    </row>
    <row r="33" spans="1:8" ht="12" hidden="1">
      <c r="A33" s="1" t="s">
        <v>37</v>
      </c>
      <c r="B33" s="1">
        <f>B32*pressure_conversion</f>
        <v>20.32</v>
      </c>
      <c r="C33" s="1" t="s">
        <v>38</v>
      </c>
      <c r="G33" s="1" t="s">
        <v>39</v>
      </c>
      <c r="H33" s="8">
        <f>asl*SQRT(5*((B33/Psl+1)^(1/3.5)-1))</f>
        <v>175.01103172520604</v>
      </c>
    </row>
  </sheetData>
  <sheetProtection sheet="1" objects="1" scenarios="1"/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25" sqref="B25"/>
    </sheetView>
  </sheetViews>
  <sheetFormatPr defaultColWidth="11.421875" defaultRowHeight="12.75"/>
  <cols>
    <col min="1" max="1" width="12.28125" style="1" customWidth="1"/>
    <col min="2" max="16384" width="9.00390625" style="1" customWidth="1"/>
  </cols>
  <sheetData>
    <row r="1" ht="12">
      <c r="A1" s="2" t="s">
        <v>40</v>
      </c>
    </row>
    <row r="3" ht="12">
      <c r="A3" s="1" t="s">
        <v>41</v>
      </c>
    </row>
    <row r="4" ht="12">
      <c r="A4" s="1" t="s">
        <v>42</v>
      </c>
    </row>
    <row r="6" ht="12">
      <c r="A6" s="1" t="s">
        <v>43</v>
      </c>
    </row>
    <row r="7" ht="12">
      <c r="A7" s="1" t="s">
        <v>44</v>
      </c>
    </row>
    <row r="8" ht="12">
      <c r="A8" s="1" t="s">
        <v>45</v>
      </c>
    </row>
    <row r="10" ht="12">
      <c r="A10" s="1" t="s">
        <v>46</v>
      </c>
    </row>
    <row r="11" ht="12">
      <c r="A11" s="1" t="s">
        <v>47</v>
      </c>
    </row>
    <row r="13" ht="12">
      <c r="A13" s="2" t="s">
        <v>48</v>
      </c>
    </row>
    <row r="14" spans="1:3" ht="12">
      <c r="A14" s="1" t="s">
        <v>49</v>
      </c>
      <c r="B14" s="3">
        <v>407.513</v>
      </c>
      <c r="C14" s="1" t="s">
        <v>50</v>
      </c>
    </row>
    <row r="15" spans="1:3" ht="12">
      <c r="A15" s="1" t="s">
        <v>51</v>
      </c>
      <c r="B15" s="3">
        <v>661.48</v>
      </c>
      <c r="C15" s="1" t="s">
        <v>52</v>
      </c>
    </row>
    <row r="18" ht="12">
      <c r="A18" s="2" t="s">
        <v>53</v>
      </c>
    </row>
    <row r="19" spans="1:7" ht="12">
      <c r="A19" s="2" t="s">
        <v>54</v>
      </c>
      <c r="G19" s="2" t="s">
        <v>55</v>
      </c>
    </row>
    <row r="20" spans="1:9" ht="12">
      <c r="A20" s="1" t="s">
        <v>56</v>
      </c>
      <c r="B20" s="3">
        <v>174</v>
      </c>
      <c r="C20" s="1" t="s">
        <v>57</v>
      </c>
      <c r="G20" s="1" t="s">
        <v>58</v>
      </c>
      <c r="H20" s="9">
        <f>((1+0.2*(Vc2/asl2)^2)^3.5-1)*Psl2</f>
        <v>20.08186757991864</v>
      </c>
      <c r="I20" s="1" t="s">
        <v>59</v>
      </c>
    </row>
    <row r="23" ht="12">
      <c r="A23" s="2" t="s">
        <v>60</v>
      </c>
    </row>
    <row r="24" spans="1:7" ht="12">
      <c r="A24" s="2" t="s">
        <v>61</v>
      </c>
      <c r="G24" s="2" t="s">
        <v>62</v>
      </c>
    </row>
    <row r="25" spans="1:9" ht="12">
      <c r="A25" s="1" t="s">
        <v>63</v>
      </c>
      <c r="B25" s="3">
        <v>20.06</v>
      </c>
      <c r="C25" s="1" t="s">
        <v>64</v>
      </c>
      <c r="G25" s="1" t="s">
        <v>65</v>
      </c>
      <c r="H25" s="8">
        <f>asl2*SQRT(5*((B25/Psl2+1)^(1/3.5)-1))</f>
        <v>173.90684257881315</v>
      </c>
      <c r="I25" s="1" t="s">
        <v>66</v>
      </c>
    </row>
  </sheetData>
  <sheetProtection sheet="1" objects="1" scenarios="1"/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B6" sqref="B6"/>
    </sheetView>
  </sheetViews>
  <sheetFormatPr defaultColWidth="11.7109375" defaultRowHeight="12.75"/>
  <cols>
    <col min="1" max="16384" width="11.7109375" style="1" customWidth="1"/>
  </cols>
  <sheetData>
    <row r="1" ht="12">
      <c r="A1" s="1" t="s">
        <v>67</v>
      </c>
    </row>
    <row r="3" spans="1:3" ht="12">
      <c r="A3" s="1" t="s">
        <v>68</v>
      </c>
      <c r="B3" s="1" t="s">
        <v>69</v>
      </c>
      <c r="C3" s="1" t="s">
        <v>70</v>
      </c>
    </row>
    <row r="4" spans="1:3" ht="12">
      <c r="A4" s="1" t="s">
        <v>71</v>
      </c>
      <c r="B4" s="1">
        <v>1</v>
      </c>
      <c r="C4" s="1" t="s">
        <v>72</v>
      </c>
    </row>
    <row r="5" spans="1:3" ht="12">
      <c r="A5" s="10">
        <v>38565</v>
      </c>
      <c r="B5" s="11">
        <v>2</v>
      </c>
      <c r="C5" s="1" t="s">
        <v>73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Horton</cp:lastModifiedBy>
  <cp:lastPrinted>2009-04-23T00:24:48Z</cp:lastPrinted>
  <dcterms:created xsi:type="dcterms:W3CDTF">2005-08-01T13:40:23Z</dcterms:created>
  <dcterms:modified xsi:type="dcterms:W3CDTF">2005-08-01T19:55:19Z</dcterms:modified>
  <cp:category/>
  <cp:version/>
  <cp:contentType/>
  <cp:contentStatus/>
  <cp:revision>14</cp:revision>
</cp:coreProperties>
</file>